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60" windowHeight="7815" activeTab="0"/>
  </bookViews>
  <sheets>
    <sheet name="FU-CALC" sheetId="1" r:id="rId1"/>
  </sheets>
  <definedNames>
    <definedName name="_xlnm.Print_Area" localSheetId="0">'FU-CALC'!$A$3:$F$69</definedName>
  </definedNames>
  <calcPr fullCalcOnLoad="1"/>
</workbook>
</file>

<file path=xl/sharedStrings.xml><?xml version="1.0" encoding="utf-8"?>
<sst xmlns="http://schemas.openxmlformats.org/spreadsheetml/2006/main" count="115" uniqueCount="102">
  <si>
    <t>input numbers here</t>
  </si>
  <si>
    <t>calculation cells do not change</t>
  </si>
  <si>
    <t>IRRIGATION CALCULATIONS</t>
  </si>
  <si>
    <t xml:space="preserve">(Trees)   x (2gph x1hr x 2days week x 32 weeks year/ 325851 ) = </t>
  </si>
  <si>
    <t>acre-ft</t>
  </si>
  <si>
    <t xml:space="preserve">(Shrubs) x (3gph x1hr x 2days week x 32 weeks year/ 325851 )= </t>
  </si>
  <si>
    <t xml:space="preserve">(Turf Heads)  x (55.1gpm x 20min x 2days week x 32 weeks year/ 325851 )= </t>
  </si>
  <si>
    <t xml:space="preserve">FIXTURE UNIT BREAKDOWN </t>
  </si>
  <si>
    <t>Table a-2 and 7-3 upc</t>
  </si>
  <si>
    <t>Sewer</t>
  </si>
  <si>
    <t>Water</t>
  </si>
  <si>
    <t>Total Fixture Units</t>
  </si>
  <si>
    <t>Num</t>
  </si>
  <si>
    <t>Type of Fixture</t>
  </si>
  <si>
    <t>Fu per</t>
  </si>
  <si>
    <t>= SS</t>
  </si>
  <si>
    <t>= WATER</t>
  </si>
  <si>
    <t>A</t>
  </si>
  <si>
    <t>B</t>
  </si>
  <si>
    <t>C</t>
  </si>
  <si>
    <t>AXB</t>
  </si>
  <si>
    <t>AXC</t>
  </si>
  <si>
    <t>Drinking Fountain</t>
  </si>
  <si>
    <t>Bar Sink</t>
  </si>
  <si>
    <t>Lavatory Sink, single</t>
  </si>
  <si>
    <t>Lavatory Sink, in sets</t>
  </si>
  <si>
    <t>Laundry Tubs</t>
  </si>
  <si>
    <t>Shower, single stall</t>
  </si>
  <si>
    <t>Shower, gang (one per head)</t>
  </si>
  <si>
    <t>Clotheswashers</t>
  </si>
  <si>
    <t>Service Sink or dishwasher</t>
  </si>
  <si>
    <t>Water closet, tank</t>
  </si>
  <si>
    <t>Urinal - valve</t>
  </si>
  <si>
    <t xml:space="preserve">Water closet, valve </t>
  </si>
  <si>
    <t>Floor Drains</t>
  </si>
  <si>
    <t>Receptors floor sinks, all</t>
  </si>
  <si>
    <t>Interceptors for grease, oil, solids, auto wash ect</t>
  </si>
  <si>
    <t>-</t>
  </si>
  <si>
    <t>Hose Bibb</t>
  </si>
  <si>
    <t>3/8 inch supply line</t>
  </si>
  <si>
    <t>1/2 inch supply line</t>
  </si>
  <si>
    <t>3/4 inch supply line</t>
  </si>
  <si>
    <t>1 inch supply line</t>
  </si>
  <si>
    <t>TOTAL SS FIXTURES USED IN CALCULATING SEWER FEES</t>
  </si>
  <si>
    <t>TOTAL WATER FIXTURES USED IN CALCULATING WATER FEES</t>
  </si>
  <si>
    <t>NA</t>
  </si>
  <si>
    <t xml:space="preserve">PROCESS WATER </t>
  </si>
  <si>
    <t>Provided by building owner. No standard form exists.</t>
  </si>
  <si>
    <t>TOTALS</t>
  </si>
  <si>
    <t>Acre feet</t>
  </si>
  <si>
    <t>Total irrigation water amount</t>
  </si>
  <si>
    <t>Total potable water amount</t>
  </si>
  <si>
    <t>Total process water amount</t>
  </si>
  <si>
    <t>Total Water rights dedication required from PUD Water agreement (potable + process)</t>
  </si>
  <si>
    <t>FEES</t>
  </si>
  <si>
    <t xml:space="preserve"> </t>
  </si>
  <si>
    <t>Water Sewer plan review fee.</t>
  </si>
  <si>
    <t>Water Sewer inspection deposit.</t>
  </si>
  <si>
    <t>Total Due =</t>
  </si>
  <si>
    <t>Occupancy Multiplier</t>
  </si>
  <si>
    <t>Type A</t>
  </si>
  <si>
    <t>Includes dry cleaners, markets with garbage disposals, taverns with food sales.</t>
  </si>
  <si>
    <t>Type B</t>
  </si>
  <si>
    <t>Includes taverns without food sales, retail sales, drug stores, service stations,</t>
  </si>
  <si>
    <t xml:space="preserve">Type C </t>
  </si>
  <si>
    <t>Includes offices, office-warehouses, Laundromats, maintenance  facilities and theaters.</t>
  </si>
  <si>
    <t>Type D</t>
  </si>
  <si>
    <t>Includes beauty and barber shops and all types of medical or dental clinics.</t>
  </si>
  <si>
    <t>Type E</t>
  </si>
  <si>
    <t>Restaurants</t>
  </si>
  <si>
    <t>or</t>
  </si>
  <si>
    <t>TOTAL REQUIRED FROM LS PLAN BY LANDSCAPE ARCHITECT</t>
  </si>
  <si>
    <t>PAYABLE TO TRI-GID</t>
  </si>
  <si>
    <t>PAYABLE TO TRI-WATER AND SEWER COMPANY</t>
  </si>
  <si>
    <t>PAYABLE TO TRI-LLC</t>
  </si>
  <si>
    <t>TOTAL'S</t>
  </si>
  <si>
    <t>Total process SEWER amount</t>
  </si>
  <si>
    <t xml:space="preserve">% TO SEWER = </t>
  </si>
  <si>
    <t>DAY/YR</t>
  </si>
  <si>
    <t>SEWER</t>
  </si>
  <si>
    <t>E</t>
  </si>
  <si>
    <t>USEFULL INFO</t>
  </si>
  <si>
    <t>E-0.5 * SITE*</t>
  </si>
  <si>
    <t>D2</t>
  </si>
  <si>
    <t>D1 =</t>
  </si>
  <si>
    <t>B =</t>
  </si>
  <si>
    <t>A =</t>
  </si>
  <si>
    <t>Gallons per work day x 365 days per year (MORE IF APPLICABLE) x 1acre-ft per 325851 gal = acre-ft =</t>
  </si>
  <si>
    <t>Water Rights ( TBD )</t>
  </si>
  <si>
    <t>Sewer Connection Fees - ($9.57 / GPD)</t>
  </si>
  <si>
    <t>gpd</t>
  </si>
  <si>
    <t xml:space="preserve">Sewer GPD = SS Fixture units x 15 gal per day per fu </t>
  </si>
  <si>
    <t xml:space="preserve">Water GPD = Wtr Fixture units x 15 gal per day per fu </t>
  </si>
  <si>
    <t>GPD x 365 days per year x 1 acre-ft per 325,851 gal     = wtr acre-ft =</t>
  </si>
  <si>
    <t>Total SEWER amount</t>
  </si>
  <si>
    <t>D2+D1 * 9.57</t>
  </si>
  <si>
    <t>A * 4.91</t>
  </si>
  <si>
    <t>B+C * 4.91</t>
  </si>
  <si>
    <t>Water Connection Fees (potable and process) - ($4.91 / GPD)</t>
  </si>
  <si>
    <t>Irrigation Connection Fees - ($4.91 / GPD)</t>
  </si>
  <si>
    <t>Name</t>
  </si>
  <si>
    <t>call rec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</si>
</sst>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P\R"/>
    <numFmt numFmtId="165" formatCode="0.0000"/>
    <numFmt numFmtId="166" formatCode="mmmm\ d\,\ yyyy"/>
    <numFmt numFmtId="167" formatCode="0.00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8"/>
      <name val="MS Sans Serif"/>
      <family val="0"/>
    </font>
    <font>
      <b/>
      <i/>
      <sz val="48"/>
      <name val="Times New Roman"/>
      <family val="0"/>
    </font>
    <font>
      <b/>
      <i/>
      <sz val="20"/>
      <name val="Times New Roman"/>
      <family val="0"/>
    </font>
    <font>
      <b/>
      <i/>
      <sz val="10"/>
      <name val="Helv"/>
      <family val="0"/>
    </font>
    <font>
      <b/>
      <sz val="10"/>
      <name val="Helv"/>
      <family val="0"/>
    </font>
    <font>
      <b/>
      <i/>
      <sz val="18"/>
      <name val="Times New Roman"/>
      <family val="0"/>
    </font>
    <font>
      <b/>
      <i/>
      <sz val="26"/>
      <name val="Times New Roman"/>
      <family val="0"/>
    </font>
    <font>
      <sz val="10"/>
      <color indexed="8"/>
      <name val="MS Sans Serif"/>
      <family val="0"/>
    </font>
    <font>
      <b/>
      <sz val="12"/>
      <name val="MS Sans Serif"/>
      <family val="0"/>
    </font>
    <font>
      <b/>
      <sz val="10"/>
      <color indexed="60"/>
      <name val="MS Sans Serif"/>
      <family val="2"/>
    </font>
    <font>
      <b/>
      <sz val="12"/>
      <color indexed="8"/>
      <name val="MS Sans Serif"/>
      <family val="2"/>
    </font>
    <font>
      <b/>
      <u val="single"/>
      <sz val="12"/>
      <color indexed="8"/>
      <name val="MS Sans Serif"/>
      <family val="2"/>
    </font>
    <font>
      <sz val="12"/>
      <name val="MS Sans Serif"/>
      <family val="2"/>
    </font>
    <font>
      <sz val="10"/>
      <color indexed="16"/>
      <name val="MS Sans Serif"/>
      <family val="2"/>
    </font>
    <font>
      <b/>
      <sz val="10"/>
      <color indexed="16"/>
      <name val="MS Sans Serif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ck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ck"/>
      <bottom style="medium"/>
    </border>
    <border>
      <left style="double"/>
      <right style="double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165" fontId="4" fillId="3" borderId="2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7" fillId="0" borderId="0" xfId="0" applyNumberFormat="1" applyFont="1" applyBorder="1" applyAlignment="1">
      <alignment horizontal="centerContinuous"/>
    </xf>
    <xf numFmtId="14" fontId="8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5" borderId="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4" borderId="38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4" borderId="38" xfId="0" applyNumberFormat="1" applyFont="1" applyFill="1" applyBorder="1" applyAlignment="1">
      <alignment horizontal="center"/>
    </xf>
    <xf numFmtId="0" fontId="0" fillId="4" borderId="38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6" xfId="0" applyFont="1" applyBorder="1" applyAlignment="1">
      <alignment/>
    </xf>
    <xf numFmtId="5" fontId="0" fillId="0" borderId="3" xfId="0" applyNumberFormat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11" fillId="0" borderId="0" xfId="0" applyFont="1" applyAlignment="1">
      <alignment/>
    </xf>
    <xf numFmtId="0" fontId="16" fillId="0" borderId="20" xfId="0" applyFont="1" applyBorder="1" applyAlignment="1">
      <alignment/>
    </xf>
    <xf numFmtId="0" fontId="16" fillId="0" borderId="6" xfId="0" applyFont="1" applyBorder="1" applyAlignment="1">
      <alignment/>
    </xf>
    <xf numFmtId="0" fontId="0" fillId="6" borderId="34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2" fontId="1" fillId="6" borderId="38" xfId="0" applyNumberFormat="1" applyFont="1" applyFill="1" applyBorder="1" applyAlignment="1">
      <alignment horizontal="center"/>
    </xf>
    <xf numFmtId="167" fontId="0" fillId="6" borderId="2" xfId="0" applyNumberFormat="1" applyFill="1" applyBorder="1" applyAlignment="1">
      <alignment/>
    </xf>
    <xf numFmtId="167" fontId="0" fillId="6" borderId="37" xfId="0" applyNumberFormat="1" applyFill="1" applyBorder="1" applyAlignment="1">
      <alignment/>
    </xf>
    <xf numFmtId="167" fontId="1" fillId="6" borderId="7" xfId="0" applyNumberFormat="1" applyFont="1" applyFill="1" applyBorder="1" applyAlignment="1">
      <alignment/>
    </xf>
    <xf numFmtId="165" fontId="1" fillId="6" borderId="7" xfId="0" applyNumberFormat="1" applyFont="1" applyFill="1" applyBorder="1" applyAlignment="1">
      <alignment/>
    </xf>
    <xf numFmtId="5" fontId="14" fillId="6" borderId="0" xfId="0" applyNumberFormat="1" applyFont="1" applyFill="1" applyBorder="1" applyAlignment="1">
      <alignment/>
    </xf>
    <xf numFmtId="5" fontId="15" fillId="6" borderId="0" xfId="0" applyNumberFormat="1" applyFont="1" applyFill="1" applyBorder="1" applyAlignment="1">
      <alignment/>
    </xf>
    <xf numFmtId="0" fontId="15" fillId="6" borderId="0" xfId="0" applyFont="1" applyFill="1" applyBorder="1" applyAlignment="1">
      <alignment/>
    </xf>
    <xf numFmtId="5" fontId="14" fillId="6" borderId="7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165" fontId="1" fillId="6" borderId="42" xfId="0" applyNumberFormat="1" applyFont="1" applyFill="1" applyBorder="1" applyAlignment="1">
      <alignment/>
    </xf>
    <xf numFmtId="2" fontId="1" fillId="6" borderId="42" xfId="0" applyNumberFormat="1" applyFont="1" applyFill="1" applyBorder="1" applyAlignment="1">
      <alignment/>
    </xf>
    <xf numFmtId="165" fontId="13" fillId="6" borderId="43" xfId="0" applyNumberFormat="1" applyFont="1" applyFill="1" applyBorder="1" applyAlignment="1">
      <alignment/>
    </xf>
    <xf numFmtId="2" fontId="1" fillId="6" borderId="43" xfId="0" applyNumberFormat="1" applyFont="1" applyFill="1" applyBorder="1" applyAlignment="1">
      <alignment/>
    </xf>
    <xf numFmtId="165" fontId="1" fillId="0" borderId="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7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" fontId="1" fillId="6" borderId="3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9" fontId="1" fillId="2" borderId="7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" fillId="7" borderId="42" xfId="0" applyNumberFormat="1" applyFont="1" applyFill="1" applyBorder="1" applyAlignment="1">
      <alignment/>
    </xf>
    <xf numFmtId="165" fontId="1" fillId="7" borderId="48" xfId="0" applyNumberFormat="1" applyFont="1" applyFill="1" applyBorder="1" applyAlignment="1">
      <alignment/>
    </xf>
    <xf numFmtId="2" fontId="1" fillId="6" borderId="48" xfId="0" applyNumberFormat="1" applyFont="1" applyFill="1" applyBorder="1" applyAlignment="1">
      <alignment/>
    </xf>
    <xf numFmtId="0" fontId="3" fillId="0" borderId="33" xfId="0" applyFont="1" applyBorder="1" applyAlignment="1">
      <alignment/>
    </xf>
    <xf numFmtId="0" fontId="17" fillId="0" borderId="37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5" fontId="15" fillId="6" borderId="0" xfId="0" applyNumberFormat="1" applyFont="1" applyFill="1" applyBorder="1" applyAlignment="1">
      <alignment horizontal="center"/>
    </xf>
    <xf numFmtId="3" fontId="18" fillId="2" borderId="4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showZeros="0" tabSelected="1" zoomScale="75" zoomScaleNormal="75" workbookViewId="0" topLeftCell="A1">
      <selection activeCell="E68" sqref="E68"/>
    </sheetView>
  </sheetViews>
  <sheetFormatPr defaultColWidth="9.140625" defaultRowHeight="12.75"/>
  <cols>
    <col min="1" max="1" width="9.7109375" style="0" customWidth="1"/>
    <col min="2" max="2" width="96.8515625" style="0" customWidth="1"/>
    <col min="3" max="3" width="9.57421875" style="0" customWidth="1"/>
    <col min="4" max="4" width="10.140625" style="0" customWidth="1"/>
    <col min="5" max="5" width="14.7109375" style="0" customWidth="1"/>
    <col min="6" max="6" width="11.8515625" style="0" customWidth="1"/>
    <col min="7" max="7" width="9.00390625" style="0" customWidth="1"/>
  </cols>
  <sheetData>
    <row r="1" spans="1:6" ht="24.75" thickBot="1" thickTop="1">
      <c r="A1" s="1"/>
      <c r="B1" s="2" t="s">
        <v>0</v>
      </c>
      <c r="C1" s="3"/>
      <c r="D1" s="3"/>
      <c r="E1" s="3"/>
      <c r="F1" s="3"/>
    </row>
    <row r="2" spans="1:6" ht="24" thickTop="1">
      <c r="A2" s="4"/>
      <c r="B2" s="5" t="s">
        <v>1</v>
      </c>
      <c r="C2" s="6"/>
      <c r="D2" s="6"/>
      <c r="E2" s="6"/>
      <c r="F2" s="6"/>
    </row>
    <row r="4" spans="1:4" ht="60.75">
      <c r="A4" s="7"/>
      <c r="B4" s="8"/>
      <c r="C4" s="8"/>
      <c r="D4" s="9"/>
    </row>
    <row r="5" spans="1:4" ht="60.75">
      <c r="A5" s="7"/>
      <c r="B5" s="8"/>
      <c r="C5" s="8"/>
      <c r="D5" s="9"/>
    </row>
    <row r="6" spans="1:4" ht="19.5" customHeight="1">
      <c r="A6" s="10"/>
      <c r="B6" s="8"/>
      <c r="C6" s="11"/>
      <c r="D6" s="12"/>
    </row>
    <row r="7" spans="1:6" ht="20.25" customHeight="1">
      <c r="A7" s="13"/>
      <c r="B7" s="138" t="s">
        <v>100</v>
      </c>
      <c r="C7" s="8"/>
      <c r="D7" s="12"/>
      <c r="E7" s="8"/>
      <c r="F7" s="8"/>
    </row>
    <row r="8" spans="1:4" ht="33.75" thickBot="1">
      <c r="A8" s="14" t="s">
        <v>2</v>
      </c>
      <c r="D8" s="15"/>
    </row>
    <row r="9" spans="1:6" ht="13.5" thickTop="1">
      <c r="A9" s="122">
        <v>0</v>
      </c>
      <c r="B9" s="16" t="s">
        <v>3</v>
      </c>
      <c r="C9" s="16"/>
      <c r="D9" s="17"/>
      <c r="E9" s="96">
        <f>+A9*2*1*2*32/325851</f>
        <v>0</v>
      </c>
      <c r="F9" s="18" t="s">
        <v>4</v>
      </c>
    </row>
    <row r="10" spans="1:6" ht="12.75">
      <c r="A10" s="123">
        <v>0</v>
      </c>
      <c r="B10" s="19" t="s">
        <v>5</v>
      </c>
      <c r="C10" s="19"/>
      <c r="D10" s="20"/>
      <c r="E10" s="97">
        <f>+A10*3*1*2*32/325851</f>
        <v>0</v>
      </c>
      <c r="F10" s="21" t="s">
        <v>4</v>
      </c>
    </row>
    <row r="11" spans="1:6" ht="12.75">
      <c r="A11" s="123">
        <v>0</v>
      </c>
      <c r="B11" s="19" t="s">
        <v>6</v>
      </c>
      <c r="C11" s="19"/>
      <c r="D11" s="20"/>
      <c r="E11" s="97">
        <f>+(A11*55.1*20*2*32)/325851</f>
        <v>0</v>
      </c>
      <c r="F11" s="21" t="s">
        <v>4</v>
      </c>
    </row>
    <row r="12" spans="1:6" ht="13.5" thickBot="1">
      <c r="A12" s="22" t="s">
        <v>70</v>
      </c>
      <c r="B12" s="23" t="s">
        <v>71</v>
      </c>
      <c r="C12" s="23"/>
      <c r="D12" s="119" t="s">
        <v>86</v>
      </c>
      <c r="E12" s="98">
        <f>+SUM(E9:E11)</f>
        <v>0</v>
      </c>
      <c r="F12" s="24" t="s">
        <v>4</v>
      </c>
    </row>
    <row r="13" spans="1:4" ht="34.5" thickBot="1" thickTop="1">
      <c r="A13" s="14" t="s">
        <v>7</v>
      </c>
      <c r="D13" s="19"/>
    </row>
    <row r="14" spans="1:6" ht="14.25" thickBot="1" thickTop="1">
      <c r="A14" s="25" t="s">
        <v>8</v>
      </c>
      <c r="B14" s="26"/>
      <c r="C14" s="27" t="s">
        <v>9</v>
      </c>
      <c r="D14" s="28" t="s">
        <v>10</v>
      </c>
      <c r="E14" s="29" t="s">
        <v>11</v>
      </c>
      <c r="F14" s="30"/>
    </row>
    <row r="15" spans="1:6" ht="13.5" thickTop="1">
      <c r="A15" s="31" t="s">
        <v>12</v>
      </c>
      <c r="B15" s="32" t="s">
        <v>13</v>
      </c>
      <c r="C15" s="33" t="s">
        <v>14</v>
      </c>
      <c r="D15" s="34" t="s">
        <v>14</v>
      </c>
      <c r="E15" s="35" t="s">
        <v>15</v>
      </c>
      <c r="F15" s="36" t="s">
        <v>16</v>
      </c>
    </row>
    <row r="16" spans="1:6" ht="13.5" thickBot="1">
      <c r="A16" s="37" t="s">
        <v>17</v>
      </c>
      <c r="B16" s="38"/>
      <c r="C16" s="39" t="s">
        <v>18</v>
      </c>
      <c r="D16" s="37" t="s">
        <v>19</v>
      </c>
      <c r="E16" s="37" t="s">
        <v>20</v>
      </c>
      <c r="F16" s="40" t="s">
        <v>21</v>
      </c>
    </row>
    <row r="17" spans="1:6" ht="13.5" thickBot="1">
      <c r="A17" s="124">
        <v>0</v>
      </c>
      <c r="B17" s="41" t="s">
        <v>22</v>
      </c>
      <c r="C17" s="42">
        <v>1</v>
      </c>
      <c r="D17" s="43">
        <v>1</v>
      </c>
      <c r="E17" s="88">
        <f aca="true" t="shared" si="0" ref="E17:E37">+A17*C17</f>
        <v>0</v>
      </c>
      <c r="F17" s="89">
        <f aca="true" t="shared" si="1" ref="F17:F37">+D17*A17</f>
        <v>0</v>
      </c>
    </row>
    <row r="18" spans="1:6" ht="13.5" thickBot="1">
      <c r="A18" s="125">
        <v>0</v>
      </c>
      <c r="B18" s="41" t="s">
        <v>23</v>
      </c>
      <c r="C18" s="42">
        <v>2</v>
      </c>
      <c r="D18" s="43">
        <v>2</v>
      </c>
      <c r="E18" s="88">
        <f t="shared" si="0"/>
        <v>0</v>
      </c>
      <c r="F18" s="89">
        <f t="shared" si="1"/>
        <v>0</v>
      </c>
    </row>
    <row r="19" spans="1:6" ht="13.5" thickBot="1">
      <c r="A19" s="125">
        <v>0</v>
      </c>
      <c r="B19" s="41" t="s">
        <v>24</v>
      </c>
      <c r="C19" s="42">
        <v>2</v>
      </c>
      <c r="D19" s="43">
        <v>1</v>
      </c>
      <c r="E19" s="88">
        <f t="shared" si="0"/>
        <v>0</v>
      </c>
      <c r="F19" s="89">
        <f t="shared" si="1"/>
        <v>0</v>
      </c>
    </row>
    <row r="20" spans="1:6" ht="13.5" thickBot="1">
      <c r="A20" s="125">
        <v>0</v>
      </c>
      <c r="B20" s="41" t="s">
        <v>25</v>
      </c>
      <c r="C20" s="42">
        <v>2</v>
      </c>
      <c r="D20" s="43">
        <v>2</v>
      </c>
      <c r="E20" s="88">
        <f t="shared" si="0"/>
        <v>0</v>
      </c>
      <c r="F20" s="89">
        <f t="shared" si="1"/>
        <v>0</v>
      </c>
    </row>
    <row r="21" spans="1:6" ht="13.5" thickBot="1">
      <c r="A21" s="125">
        <v>0</v>
      </c>
      <c r="B21" s="41" t="s">
        <v>26</v>
      </c>
      <c r="C21" s="42">
        <v>2</v>
      </c>
      <c r="D21" s="43">
        <v>2</v>
      </c>
      <c r="E21" s="88">
        <f t="shared" si="0"/>
        <v>0</v>
      </c>
      <c r="F21" s="89">
        <f t="shared" si="1"/>
        <v>0</v>
      </c>
    </row>
    <row r="22" spans="1:6" ht="13.5" thickBot="1">
      <c r="A22" s="125">
        <v>0</v>
      </c>
      <c r="B22" s="41" t="s">
        <v>27</v>
      </c>
      <c r="C22" s="42">
        <v>2</v>
      </c>
      <c r="D22" s="43">
        <v>2</v>
      </c>
      <c r="E22" s="88">
        <f t="shared" si="0"/>
        <v>0</v>
      </c>
      <c r="F22" s="89">
        <f t="shared" si="1"/>
        <v>0</v>
      </c>
    </row>
    <row r="23" spans="1:6" ht="13.5" thickBot="1">
      <c r="A23" s="125">
        <v>0</v>
      </c>
      <c r="B23" s="41" t="s">
        <v>28</v>
      </c>
      <c r="C23" s="42">
        <v>3</v>
      </c>
      <c r="D23" s="43">
        <v>2</v>
      </c>
      <c r="E23" s="88">
        <f t="shared" si="0"/>
        <v>0</v>
      </c>
      <c r="F23" s="89">
        <f t="shared" si="1"/>
        <v>0</v>
      </c>
    </row>
    <row r="24" spans="1:6" ht="13.5" thickBot="1">
      <c r="A24" s="125">
        <v>0</v>
      </c>
      <c r="B24" s="41" t="s">
        <v>29</v>
      </c>
      <c r="C24" s="42">
        <v>3</v>
      </c>
      <c r="D24" s="43">
        <v>4</v>
      </c>
      <c r="E24" s="88">
        <f t="shared" si="0"/>
        <v>0</v>
      </c>
      <c r="F24" s="89">
        <f t="shared" si="1"/>
        <v>0</v>
      </c>
    </row>
    <row r="25" spans="1:6" ht="13.5" thickBot="1">
      <c r="A25" s="125">
        <v>0</v>
      </c>
      <c r="B25" s="41" t="s">
        <v>30</v>
      </c>
      <c r="C25" s="42">
        <v>3</v>
      </c>
      <c r="D25" s="43">
        <v>3</v>
      </c>
      <c r="E25" s="88">
        <f t="shared" si="0"/>
        <v>0</v>
      </c>
      <c r="F25" s="89">
        <f t="shared" si="1"/>
        <v>0</v>
      </c>
    </row>
    <row r="26" spans="1:6" ht="13.5" thickBot="1">
      <c r="A26" s="125">
        <v>0</v>
      </c>
      <c r="B26" s="41" t="s">
        <v>31</v>
      </c>
      <c r="C26" s="42">
        <v>4</v>
      </c>
      <c r="D26" s="43">
        <v>3</v>
      </c>
      <c r="E26" s="88">
        <f t="shared" si="0"/>
        <v>0</v>
      </c>
      <c r="F26" s="89">
        <f t="shared" si="1"/>
        <v>0</v>
      </c>
    </row>
    <row r="27" spans="1:6" ht="13.5" thickBot="1">
      <c r="A27" s="125">
        <v>0</v>
      </c>
      <c r="B27" s="41" t="s">
        <v>32</v>
      </c>
      <c r="C27" s="42">
        <v>4</v>
      </c>
      <c r="D27" s="43">
        <v>3</v>
      </c>
      <c r="E27" s="88">
        <f t="shared" si="0"/>
        <v>0</v>
      </c>
      <c r="F27" s="89">
        <f t="shared" si="1"/>
        <v>0</v>
      </c>
    </row>
    <row r="28" spans="1:6" ht="13.5" thickBot="1">
      <c r="A28" s="125">
        <v>0</v>
      </c>
      <c r="B28" s="41" t="s">
        <v>33</v>
      </c>
      <c r="C28" s="42">
        <v>6</v>
      </c>
      <c r="D28" s="44">
        <v>10</v>
      </c>
      <c r="E28" s="90">
        <f t="shared" si="0"/>
        <v>0</v>
      </c>
      <c r="F28" s="91">
        <f t="shared" si="1"/>
        <v>0</v>
      </c>
    </row>
    <row r="29" spans="1:6" ht="14.25" thickBot="1" thickTop="1">
      <c r="A29" s="125">
        <v>0</v>
      </c>
      <c r="B29" s="45" t="s">
        <v>34</v>
      </c>
      <c r="C29" s="46">
        <v>1</v>
      </c>
      <c r="D29" s="47"/>
      <c r="E29" s="92">
        <f t="shared" si="0"/>
        <v>0</v>
      </c>
      <c r="F29" s="48">
        <f t="shared" si="1"/>
        <v>0</v>
      </c>
    </row>
    <row r="30" spans="1:6" ht="13.5" thickBot="1">
      <c r="A30" s="125">
        <v>0</v>
      </c>
      <c r="B30" s="41" t="s">
        <v>35</v>
      </c>
      <c r="C30" s="42">
        <v>1</v>
      </c>
      <c r="D30" s="47"/>
      <c r="E30" s="88">
        <f t="shared" si="0"/>
        <v>0</v>
      </c>
      <c r="F30" s="49">
        <f t="shared" si="1"/>
        <v>0</v>
      </c>
    </row>
    <row r="31" spans="1:6" ht="13.5" thickBot="1">
      <c r="A31" s="125">
        <v>0</v>
      </c>
      <c r="B31" s="41" t="s">
        <v>36</v>
      </c>
      <c r="C31" s="42">
        <v>3</v>
      </c>
      <c r="D31" s="47"/>
      <c r="E31" s="88">
        <f t="shared" si="0"/>
        <v>0</v>
      </c>
      <c r="F31" s="49">
        <f t="shared" si="1"/>
        <v>0</v>
      </c>
    </row>
    <row r="32" spans="1:6" ht="14.25" customHeight="1" thickBot="1">
      <c r="A32" s="125">
        <v>0</v>
      </c>
      <c r="B32" s="50" t="s">
        <v>37</v>
      </c>
      <c r="C32" s="51"/>
      <c r="D32" s="52"/>
      <c r="E32" s="93">
        <f t="shared" si="0"/>
        <v>0</v>
      </c>
      <c r="F32" s="53">
        <f t="shared" si="1"/>
        <v>0</v>
      </c>
    </row>
    <row r="33" spans="1:6" ht="14.25" thickBot="1" thickTop="1">
      <c r="A33" s="125">
        <v>0</v>
      </c>
      <c r="B33" s="41" t="s">
        <v>38</v>
      </c>
      <c r="C33" s="54"/>
      <c r="D33" s="55">
        <v>3</v>
      </c>
      <c r="E33" s="56">
        <f t="shared" si="0"/>
        <v>0</v>
      </c>
      <c r="F33" s="89">
        <f t="shared" si="1"/>
        <v>0</v>
      </c>
    </row>
    <row r="34" spans="1:6" ht="13.5" thickBot="1">
      <c r="A34" s="125">
        <v>0</v>
      </c>
      <c r="B34" s="41" t="s">
        <v>39</v>
      </c>
      <c r="C34" s="54"/>
      <c r="D34" s="55">
        <v>2</v>
      </c>
      <c r="E34" s="56">
        <f t="shared" si="0"/>
        <v>0</v>
      </c>
      <c r="F34" s="89">
        <f t="shared" si="1"/>
        <v>0</v>
      </c>
    </row>
    <row r="35" spans="1:6" ht="13.5" thickBot="1">
      <c r="A35" s="125">
        <v>0</v>
      </c>
      <c r="B35" s="41" t="s">
        <v>40</v>
      </c>
      <c r="C35" s="54"/>
      <c r="D35" s="55">
        <v>4</v>
      </c>
      <c r="E35" s="56">
        <f t="shared" si="0"/>
        <v>0</v>
      </c>
      <c r="F35" s="89">
        <f t="shared" si="1"/>
        <v>0</v>
      </c>
    </row>
    <row r="36" spans="1:6" ht="13.5" thickBot="1">
      <c r="A36" s="125">
        <v>0</v>
      </c>
      <c r="B36" s="41" t="s">
        <v>41</v>
      </c>
      <c r="C36" s="54"/>
      <c r="D36" s="55">
        <v>6</v>
      </c>
      <c r="E36" s="56">
        <f t="shared" si="0"/>
        <v>0</v>
      </c>
      <c r="F36" s="89">
        <f t="shared" si="1"/>
        <v>0</v>
      </c>
    </row>
    <row r="37" spans="1:6" ht="13.5" thickBot="1">
      <c r="A37" s="126">
        <v>0</v>
      </c>
      <c r="B37" s="57" t="s">
        <v>42</v>
      </c>
      <c r="C37" s="58"/>
      <c r="D37" s="59">
        <v>10</v>
      </c>
      <c r="E37" s="60">
        <f t="shared" si="0"/>
        <v>0</v>
      </c>
      <c r="F37" s="91">
        <f t="shared" si="1"/>
        <v>0</v>
      </c>
    </row>
    <row r="38" spans="1:6" ht="14.25" thickBot="1" thickTop="1">
      <c r="A38" s="61" t="s">
        <v>43</v>
      </c>
      <c r="B38" s="62"/>
      <c r="C38" s="63"/>
      <c r="D38" s="63"/>
      <c r="E38" s="94">
        <f>+SUM(E17:E37)</f>
        <v>0</v>
      </c>
      <c r="F38" s="64"/>
    </row>
    <row r="39" spans="1:12" ht="14.25" thickBot="1" thickTop="1">
      <c r="A39" s="61" t="s">
        <v>44</v>
      </c>
      <c r="B39" s="62"/>
      <c r="C39" s="63"/>
      <c r="D39" s="65"/>
      <c r="E39" s="66"/>
      <c r="F39" s="94">
        <f>SUM(F17:F37)</f>
        <v>0</v>
      </c>
      <c r="K39" s="19"/>
      <c r="L39" s="19"/>
    </row>
    <row r="40" spans="1:12" ht="14.25" thickBot="1" thickTop="1">
      <c r="A40" s="67" t="s">
        <v>91</v>
      </c>
      <c r="B40" s="68"/>
      <c r="C40" s="69"/>
      <c r="D40" s="118" t="s">
        <v>84</v>
      </c>
      <c r="E40" s="121">
        <f>+E38*15</f>
        <v>0</v>
      </c>
      <c r="F40" s="70">
        <f>+F38*20*365/325851</f>
        <v>0</v>
      </c>
      <c r="K40" s="19"/>
      <c r="L40" s="19"/>
    </row>
    <row r="41" spans="1:12" ht="14.25" thickBot="1" thickTop="1">
      <c r="A41" s="67" t="s">
        <v>92</v>
      </c>
      <c r="B41" s="68"/>
      <c r="C41" s="69"/>
      <c r="D41" s="118" t="s">
        <v>85</v>
      </c>
      <c r="E41" s="71"/>
      <c r="F41" s="121">
        <f>+F39*15</f>
        <v>0</v>
      </c>
      <c r="K41" s="19"/>
      <c r="L41" s="19"/>
    </row>
    <row r="42" spans="1:6" ht="14.25" customHeight="1" thickBot="1" thickTop="1">
      <c r="A42" s="67" t="s">
        <v>93</v>
      </c>
      <c r="B42" s="68"/>
      <c r="C42" s="69"/>
      <c r="D42" s="117"/>
      <c r="E42" s="64" t="s">
        <v>45</v>
      </c>
      <c r="F42" s="95">
        <f>+F41*365/325851</f>
        <v>0</v>
      </c>
    </row>
    <row r="43" spans="1:4" ht="33" customHeight="1" thickBot="1" thickTop="1">
      <c r="A43" s="14" t="s">
        <v>46</v>
      </c>
      <c r="D43" s="15"/>
    </row>
    <row r="44" spans="1:6" ht="13.5" thickTop="1">
      <c r="A44" s="72" t="s">
        <v>47</v>
      </c>
      <c r="B44" s="16"/>
      <c r="C44" s="110"/>
      <c r="D44" s="111" t="s">
        <v>10</v>
      </c>
      <c r="E44" s="111"/>
      <c r="F44" s="112" t="s">
        <v>79</v>
      </c>
    </row>
    <row r="45" spans="1:6" ht="12" customHeight="1">
      <c r="A45" s="41"/>
      <c r="B45" s="19"/>
      <c r="C45" s="113" t="s">
        <v>78</v>
      </c>
      <c r="D45" s="114" t="s">
        <v>49</v>
      </c>
      <c r="E45" s="114" t="s">
        <v>77</v>
      </c>
      <c r="F45" s="115" t="s">
        <v>49</v>
      </c>
    </row>
    <row r="46" spans="1:6" ht="12" customHeight="1" thickBot="1">
      <c r="A46" s="137">
        <v>0</v>
      </c>
      <c r="B46" s="23" t="s">
        <v>87</v>
      </c>
      <c r="C46" s="128">
        <v>365</v>
      </c>
      <c r="D46" s="99">
        <f>+A46*C46/325851</f>
        <v>0</v>
      </c>
      <c r="E46" s="127">
        <v>1</v>
      </c>
      <c r="F46" s="109">
        <f>+D46*E46</f>
        <v>0</v>
      </c>
    </row>
    <row r="47" spans="1:6" ht="33.75" customHeight="1" thickBot="1" thickTop="1">
      <c r="A47" s="14" t="s">
        <v>48</v>
      </c>
      <c r="B47" s="75"/>
      <c r="C47" s="76"/>
      <c r="D47" s="76"/>
      <c r="E47" s="19"/>
      <c r="F47" s="75"/>
    </row>
    <row r="48" spans="1:6" ht="13.5" thickTop="1">
      <c r="A48" s="72"/>
      <c r="B48" s="16"/>
      <c r="C48" s="120"/>
      <c r="D48" s="77" t="s">
        <v>49</v>
      </c>
      <c r="E48" s="77" t="s">
        <v>90</v>
      </c>
      <c r="F48" s="18"/>
    </row>
    <row r="49" spans="1:6" ht="12.75">
      <c r="A49" s="78" t="s">
        <v>50</v>
      </c>
      <c r="B49" s="19"/>
      <c r="C49" s="41"/>
      <c r="D49" s="105">
        <f>+E12</f>
        <v>0</v>
      </c>
      <c r="E49" s="106">
        <f>+D49*325851/365</f>
        <v>0</v>
      </c>
      <c r="F49" s="21" t="s">
        <v>17</v>
      </c>
    </row>
    <row r="50" spans="1:6" ht="12.75">
      <c r="A50" s="78" t="s">
        <v>51</v>
      </c>
      <c r="B50" s="19"/>
      <c r="C50" s="41"/>
      <c r="D50" s="105">
        <f>+F42</f>
        <v>0</v>
      </c>
      <c r="E50" s="106">
        <f>+D50*325851/365</f>
        <v>0</v>
      </c>
      <c r="F50" s="21" t="s">
        <v>18</v>
      </c>
    </row>
    <row r="51" spans="1:6" ht="12.75">
      <c r="A51" s="132" t="s">
        <v>52</v>
      </c>
      <c r="B51" s="133"/>
      <c r="C51" s="134"/>
      <c r="D51" s="105">
        <f>+D46</f>
        <v>0</v>
      </c>
      <c r="E51" s="106">
        <f>+D51*325851/365</f>
        <v>0</v>
      </c>
      <c r="F51" s="135" t="s">
        <v>19</v>
      </c>
    </row>
    <row r="52" spans="1:6" ht="12.75">
      <c r="A52" s="78" t="s">
        <v>94</v>
      </c>
      <c r="B52" s="116"/>
      <c r="C52" s="41"/>
      <c r="D52" s="130"/>
      <c r="E52" s="131">
        <f>+E40</f>
        <v>0</v>
      </c>
      <c r="F52" s="21"/>
    </row>
    <row r="53" spans="1:6" ht="12.75">
      <c r="A53" s="78" t="s">
        <v>76</v>
      </c>
      <c r="B53" s="19"/>
      <c r="C53" s="41"/>
      <c r="D53" s="129"/>
      <c r="E53" s="106">
        <f>+F46*325851/365</f>
        <v>0</v>
      </c>
      <c r="F53" s="21" t="s">
        <v>83</v>
      </c>
    </row>
    <row r="54" spans="1:6" ht="13.5" thickBot="1">
      <c r="A54" s="79" t="s">
        <v>53</v>
      </c>
      <c r="B54" s="74"/>
      <c r="C54" s="22"/>
      <c r="D54" s="107">
        <f>+SUM(D49:D51)</f>
        <v>0</v>
      </c>
      <c r="E54" s="108"/>
      <c r="F54" s="24" t="s">
        <v>80</v>
      </c>
    </row>
    <row r="55" spans="1:3" ht="33.75" customHeight="1" thickBot="1" thickTop="1">
      <c r="A55" s="14" t="s">
        <v>54</v>
      </c>
      <c r="B55" s="19"/>
      <c r="C55" s="19"/>
    </row>
    <row r="56" spans="1:6" ht="13.5" thickTop="1">
      <c r="A56" s="72"/>
      <c r="B56" s="16"/>
      <c r="C56" s="16"/>
      <c r="D56" s="16"/>
      <c r="E56" s="80"/>
      <c r="F56" s="18"/>
    </row>
    <row r="57" spans="1:6" ht="14.25" customHeight="1">
      <c r="A57" s="86" t="s">
        <v>89</v>
      </c>
      <c r="B57" s="19"/>
      <c r="C57" s="19"/>
      <c r="D57" s="104" t="s">
        <v>72</v>
      </c>
      <c r="E57" s="100">
        <f>+(E52+E53)*9.57</f>
        <v>0</v>
      </c>
      <c r="F57" s="21" t="s">
        <v>95</v>
      </c>
    </row>
    <row r="58" spans="1:6" ht="14.25" customHeight="1">
      <c r="A58" s="86" t="s">
        <v>55</v>
      </c>
      <c r="B58" s="19"/>
      <c r="C58" s="19"/>
      <c r="D58" s="104"/>
      <c r="E58" s="100"/>
      <c r="F58" s="21"/>
    </row>
    <row r="59" spans="1:6" ht="14.25" customHeight="1">
      <c r="A59" s="86" t="s">
        <v>98</v>
      </c>
      <c r="B59" s="19"/>
      <c r="C59" s="19"/>
      <c r="D59" s="104" t="s">
        <v>72</v>
      </c>
      <c r="E59" s="100">
        <f>+(E50+E51)*4.91</f>
        <v>0</v>
      </c>
      <c r="F59" s="21" t="s">
        <v>97</v>
      </c>
    </row>
    <row r="60" spans="1:6" ht="14.25" customHeight="1">
      <c r="A60" s="86"/>
      <c r="B60" s="19"/>
      <c r="C60" s="19"/>
      <c r="D60" s="104"/>
      <c r="E60" s="100"/>
      <c r="F60" s="21"/>
    </row>
    <row r="61" spans="1:6" ht="14.25" customHeight="1">
      <c r="A61" s="86" t="s">
        <v>99</v>
      </c>
      <c r="B61" s="19"/>
      <c r="C61" s="19"/>
      <c r="D61" s="104" t="s">
        <v>72</v>
      </c>
      <c r="E61" s="100">
        <f>+E49*4.91</f>
        <v>0</v>
      </c>
      <c r="F61" s="21" t="s">
        <v>96</v>
      </c>
    </row>
    <row r="62" spans="1:6" ht="14.25" customHeight="1">
      <c r="A62" s="86"/>
      <c r="B62" s="19"/>
      <c r="C62" s="19"/>
      <c r="D62" s="104"/>
      <c r="E62" s="100"/>
      <c r="F62" s="21"/>
    </row>
    <row r="63" spans="1:6" ht="14.25" customHeight="1">
      <c r="A63" s="86" t="s">
        <v>56</v>
      </c>
      <c r="B63" s="19"/>
      <c r="C63" s="19"/>
      <c r="D63" s="104" t="s">
        <v>73</v>
      </c>
      <c r="E63" s="100">
        <v>500</v>
      </c>
      <c r="F63" s="21"/>
    </row>
    <row r="64" spans="1:6" ht="14.25" customHeight="1">
      <c r="A64" s="86"/>
      <c r="B64" s="19"/>
      <c r="C64" s="19"/>
      <c r="D64" s="104"/>
      <c r="E64" s="100"/>
      <c r="F64" s="21"/>
    </row>
    <row r="65" spans="1:6" ht="14.25" customHeight="1">
      <c r="A65" s="86" t="s">
        <v>57</v>
      </c>
      <c r="B65" s="19"/>
      <c r="C65" s="19"/>
      <c r="D65" s="104" t="s">
        <v>73</v>
      </c>
      <c r="E65" s="101">
        <v>1000</v>
      </c>
      <c r="F65" s="21"/>
    </row>
    <row r="66" spans="1:6" ht="14.25" customHeight="1">
      <c r="A66" s="86"/>
      <c r="B66" s="19"/>
      <c r="C66" s="19"/>
      <c r="D66" s="104"/>
      <c r="E66" s="102"/>
      <c r="F66" s="21"/>
    </row>
    <row r="67" spans="1:6" ht="14.25" customHeight="1">
      <c r="A67" s="86" t="s">
        <v>88</v>
      </c>
      <c r="B67" s="19"/>
      <c r="C67" s="19"/>
      <c r="D67" s="104" t="s">
        <v>74</v>
      </c>
      <c r="E67" s="136" t="s">
        <v>101</v>
      </c>
      <c r="F67" s="21" t="s">
        <v>82</v>
      </c>
    </row>
    <row r="68" spans="1:6" ht="14.25" customHeight="1">
      <c r="A68" s="86"/>
      <c r="B68" s="19"/>
      <c r="C68" s="19"/>
      <c r="D68" s="19"/>
      <c r="E68" s="102"/>
      <c r="F68" s="21"/>
    </row>
    <row r="69" spans="1:6" ht="16.5" customHeight="1" thickBot="1">
      <c r="A69" s="87" t="s">
        <v>75</v>
      </c>
      <c r="B69" s="74"/>
      <c r="C69" s="23" t="s">
        <v>58</v>
      </c>
      <c r="D69" s="74"/>
      <c r="E69" s="103">
        <f>+E57+E59+E63+E65+E61</f>
        <v>1500</v>
      </c>
      <c r="F69" s="24"/>
    </row>
    <row r="70" ht="13.5" thickTop="1"/>
    <row r="73" ht="12.75">
      <c r="A73" t="s">
        <v>81</v>
      </c>
    </row>
    <row r="78" ht="12.75">
      <c r="B78" s="85"/>
    </row>
    <row r="89" spans="2:4" ht="12.75">
      <c r="B89" s="19"/>
      <c r="C89" s="73"/>
      <c r="D89" s="73"/>
    </row>
    <row r="90" spans="2:4" ht="12.75">
      <c r="B90" s="19"/>
      <c r="C90" s="73"/>
      <c r="D90" s="19"/>
    </row>
    <row r="91" spans="1:4" ht="12.75">
      <c r="A91" s="19"/>
      <c r="B91" s="19"/>
      <c r="C91" s="73"/>
      <c r="D91" s="19"/>
    </row>
    <row r="92" spans="1:4" ht="16.5" thickBot="1">
      <c r="A92" s="81" t="s">
        <v>59</v>
      </c>
      <c r="D92" s="82"/>
    </row>
    <row r="93" spans="1:4" ht="13.5" thickTop="1">
      <c r="A93" s="83" t="s">
        <v>60</v>
      </c>
      <c r="B93" s="16"/>
      <c r="C93" s="16"/>
      <c r="D93" s="19"/>
    </row>
    <row r="94" spans="1:4" ht="12.75">
      <c r="A94" s="41" t="s">
        <v>61</v>
      </c>
      <c r="B94" s="19"/>
      <c r="C94" s="19"/>
      <c r="D94" s="82"/>
    </row>
    <row r="95" spans="1:4" ht="12.75">
      <c r="A95" s="84" t="s">
        <v>62</v>
      </c>
      <c r="B95" s="19"/>
      <c r="C95" s="19"/>
      <c r="D95" s="19"/>
    </row>
    <row r="96" spans="1:4" ht="12.75">
      <c r="A96" s="41" t="s">
        <v>63</v>
      </c>
      <c r="B96" s="19"/>
      <c r="C96" s="19"/>
      <c r="D96" s="82"/>
    </row>
    <row r="97" spans="1:4" ht="12.75">
      <c r="A97" s="84" t="s">
        <v>64</v>
      </c>
      <c r="B97" s="19"/>
      <c r="C97" s="19"/>
      <c r="D97" s="19"/>
    </row>
    <row r="98" spans="1:4" ht="12.75">
      <c r="A98" s="41" t="s">
        <v>65</v>
      </c>
      <c r="B98" s="19"/>
      <c r="C98" s="19"/>
      <c r="D98" s="82"/>
    </row>
    <row r="99" spans="1:4" ht="12.75">
      <c r="A99" s="84" t="s">
        <v>66</v>
      </c>
      <c r="B99" s="19"/>
      <c r="C99" s="19"/>
      <c r="D99" s="19"/>
    </row>
    <row r="100" spans="1:4" ht="12.75">
      <c r="A100" s="41" t="s">
        <v>67</v>
      </c>
      <c r="B100" s="19"/>
      <c r="C100" s="19"/>
      <c r="D100" s="82"/>
    </row>
    <row r="101" spans="1:3" ht="12.75">
      <c r="A101" s="84" t="s">
        <v>68</v>
      </c>
      <c r="B101" s="19"/>
      <c r="C101" s="19"/>
    </row>
    <row r="102" spans="1:3" ht="13.5" thickBot="1">
      <c r="A102" s="22" t="s">
        <v>69</v>
      </c>
      <c r="B102" s="74"/>
      <c r="C102" s="74"/>
    </row>
    <row r="103" ht="13.5" thickTop="1"/>
  </sheetData>
  <printOptions/>
  <pageMargins left="0.57" right="0.54" top="0.38" bottom="0.51" header="0.5" footer="0.5"/>
  <pageSetup fitToHeight="1" fitToWidth="1" horizontalDpi="300" verticalDpi="300" orientation="portrait" scale="62" r:id="rId3"/>
  <headerFooter alignWithMargins="0">
    <oddFooter>&amp;C&amp;F</oddFooter>
  </headerFooter>
  <legacyDrawing r:id="rId2"/>
  <oleObjects>
    <oleObject progId="Paint.Picture" shapeId="38919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o</cp:lastModifiedBy>
  <cp:lastPrinted>2009-04-30T16:11:18Z</cp:lastPrinted>
  <dcterms:created xsi:type="dcterms:W3CDTF">2001-09-28T16:38:43Z</dcterms:created>
  <dcterms:modified xsi:type="dcterms:W3CDTF">2009-04-30T16:53:02Z</dcterms:modified>
  <cp:category/>
  <cp:version/>
  <cp:contentType/>
  <cp:contentStatus/>
</cp:coreProperties>
</file>